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4915" windowHeight="12090"/>
  </bookViews>
  <sheets>
    <sheet name="GA Drawing Pipe" sheetId="1" r:id="rId1"/>
    <sheet name="Known external dimension" sheetId="3" r:id="rId2"/>
    <sheet name="Static Data" sheetId="2" state="hidden" r:id="rId3"/>
  </sheets>
  <definedNames>
    <definedName name="Fraction">'Static Data'!$B$2:$C$9</definedName>
    <definedName name="Fraction_Lookup">'Static Data'!$B$2:$B$9</definedName>
    <definedName name="SWG">'Static Data'!$E$2:$F$27</definedName>
    <definedName name="SWG_Code">'Static Data'!$E$2:$E$27</definedName>
    <definedName name="Whole_inches">'Static Data'!$A$2:$A$6</definedName>
    <definedName name="Wire">'Static Data'!$I$2:$J$31</definedName>
    <definedName name="Wire_diameter">'Static Data'!$I$2:$I$31</definedName>
  </definedNames>
  <calcPr calcId="125725"/>
</workbook>
</file>

<file path=xl/calcChain.xml><?xml version="1.0" encoding="utf-8"?>
<calcChain xmlns="http://schemas.openxmlformats.org/spreadsheetml/2006/main">
  <c r="B7" i="3"/>
  <c r="D3" i="1"/>
  <c r="D4"/>
  <c r="E5" l="1"/>
  <c r="B5" s="1"/>
  <c r="D7" i="3" l="1"/>
  <c r="B6"/>
  <c r="D6" s="1"/>
  <c r="C6"/>
  <c r="B9" i="1"/>
  <c r="C8" s="1"/>
  <c r="B8" i="3" l="1"/>
  <c r="D8" s="1"/>
  <c r="C8"/>
  <c r="D9" i="1"/>
  <c r="B10" s="1"/>
  <c r="D10" s="1"/>
  <c r="B8"/>
  <c r="D8" s="1"/>
  <c r="C10" l="1"/>
</calcChain>
</file>

<file path=xl/sharedStrings.xml><?xml version="1.0" encoding="utf-8"?>
<sst xmlns="http://schemas.openxmlformats.org/spreadsheetml/2006/main" count="80" uniqueCount="61">
  <si>
    <t>Wire diameter
(mm)</t>
  </si>
  <si>
    <t>Wire name</t>
  </si>
  <si>
    <t>SWG</t>
  </si>
  <si>
    <t>inches</t>
  </si>
  <si>
    <t>mm</t>
  </si>
  <si>
    <t>Fraction</t>
  </si>
  <si>
    <t>Decimal</t>
  </si>
  <si>
    <t>⅛</t>
  </si>
  <si>
    <t>⅜</t>
  </si>
  <si>
    <t>⅝</t>
  </si>
  <si>
    <t>⅞</t>
  </si>
  <si>
    <t>¼</t>
  </si>
  <si>
    <t>½</t>
  </si>
  <si>
    <t>¾</t>
  </si>
  <si>
    <t>Pipe internal diameter</t>
  </si>
  <si>
    <t>Whole inches</t>
  </si>
  <si>
    <t>Prototype</t>
  </si>
  <si>
    <t>Pipe external diameter</t>
  </si>
  <si>
    <t>(inches)</t>
  </si>
  <si>
    <t>4mm scale</t>
  </si>
  <si>
    <t>(mm)</t>
  </si>
  <si>
    <t>Nearest equivalent (smaller)</t>
  </si>
  <si>
    <t>Nearest equivalent (larger)</t>
  </si>
  <si>
    <t>% diff</t>
  </si>
  <si>
    <t>Sold as</t>
  </si>
  <si>
    <t>32 swg coiled</t>
  </si>
  <si>
    <t>41 swg coiled</t>
  </si>
  <si>
    <t>0.005 ins coiled</t>
  </si>
  <si>
    <t>38 swg coiled</t>
  </si>
  <si>
    <t>36 swg coiled</t>
  </si>
  <si>
    <t>34 swg coiled</t>
  </si>
  <si>
    <t>33 swg coiled</t>
  </si>
  <si>
    <t>31 swg coiled</t>
  </si>
  <si>
    <t>0.31 mm coiled</t>
  </si>
  <si>
    <t>30 swg coiled</t>
  </si>
  <si>
    <t>28 swg coiled</t>
  </si>
  <si>
    <t>20 swg coiled</t>
  </si>
  <si>
    <t>22 swg coiled</t>
  </si>
  <si>
    <t>27 swg coiled</t>
  </si>
  <si>
    <t>25 swg coiled</t>
  </si>
  <si>
    <t>24 swg coiled</t>
  </si>
  <si>
    <t>0.35 mm straight</t>
  </si>
  <si>
    <t>0.4 mm straight</t>
  </si>
  <si>
    <t>0.45 mm straight</t>
  </si>
  <si>
    <t>0.5 mm straight</t>
  </si>
  <si>
    <t>0.6 mm straight</t>
  </si>
  <si>
    <t>0.7 mm straight</t>
  </si>
  <si>
    <t>0.8 mm straight</t>
  </si>
  <si>
    <t>0.9 mm straight</t>
  </si>
  <si>
    <t>1 mm straight</t>
  </si>
  <si>
    <t>1.2 mm straight</t>
  </si>
  <si>
    <t>0.37 mm straight</t>
  </si>
  <si>
    <t>1.5 mm straight bar</t>
  </si>
  <si>
    <t>1/16" straight bar</t>
  </si>
  <si>
    <t>2 mm straight</t>
  </si>
  <si>
    <t>Instructions</t>
  </si>
  <si>
    <t>The products are available from the likes of Eileen's or eBay.</t>
  </si>
  <si>
    <t>Products may be available in Brass, Phosphor Bronze or Nickel Silver</t>
  </si>
  <si>
    <t>IWG or SWG</t>
  </si>
  <si>
    <t>Enter values into the turquoise coloured cells using the drop down values.</t>
  </si>
  <si>
    <t>Enter known external diameter in inches into the turquoise coloured cell.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</si>
</sst>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8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9" fontId="0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1" fillId="0" borderId="0" xfId="0" applyFont="1"/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zoomScale="251" zoomScaleNormal="251" workbookViewId="0">
      <selection activeCell="B3" sqref="B3"/>
    </sheetView>
  </sheetViews>
  <sheetFormatPr defaultRowHeight="15"/>
  <cols>
    <col min="1" max="1" width="27" bestFit="1" customWidth="1"/>
    <col min="2" max="2" width="14.7109375" style="7" customWidth="1"/>
    <col min="3" max="3" width="16.7109375" style="7" customWidth="1"/>
    <col min="4" max="4" width="14.7109375" style="7" customWidth="1"/>
    <col min="5" max="5" width="2.7109375" style="7" customWidth="1"/>
    <col min="6" max="6" width="14.7109375" style="7" customWidth="1"/>
  </cols>
  <sheetData>
    <row r="1" spans="1:6">
      <c r="A1" s="8" t="s">
        <v>16</v>
      </c>
      <c r="D1" s="7" t="s">
        <v>6</v>
      </c>
    </row>
    <row r="2" spans="1:6">
      <c r="B2" s="7" t="s">
        <v>15</v>
      </c>
      <c r="C2" s="7" t="s">
        <v>5</v>
      </c>
      <c r="D2" s="7" t="s">
        <v>18</v>
      </c>
    </row>
    <row r="3" spans="1:6">
      <c r="A3" t="s">
        <v>14</v>
      </c>
      <c r="B3" s="16">
        <v>0</v>
      </c>
      <c r="C3" s="16" t="s">
        <v>9</v>
      </c>
      <c r="D3" s="7">
        <f>B3+VLOOKUP(C3,Fraction,2,FALSE)</f>
        <v>0.625</v>
      </c>
    </row>
    <row r="4" spans="1:6">
      <c r="A4" s="15" t="s">
        <v>58</v>
      </c>
      <c r="B4" s="16">
        <v>11</v>
      </c>
      <c r="D4" s="7">
        <f>VLOOKUP(B4,SWG,2,FALSE)</f>
        <v>0.11600000000000001</v>
      </c>
    </row>
    <row r="5" spans="1:6">
      <c r="A5" t="s">
        <v>17</v>
      </c>
      <c r="B5" s="8" t="str">
        <f>E5&amp;" inches"</f>
        <v>0.857 inches</v>
      </c>
      <c r="E5" s="12">
        <f>D3 + (D4*2)</f>
        <v>0.85699999999999998</v>
      </c>
    </row>
    <row r="7" spans="1:6">
      <c r="A7" s="8" t="s">
        <v>19</v>
      </c>
      <c r="B7" s="7" t="s">
        <v>20</v>
      </c>
      <c r="C7" s="7" t="s">
        <v>24</v>
      </c>
      <c r="D7" s="7" t="s">
        <v>23</v>
      </c>
      <c r="F7"/>
    </row>
    <row r="8" spans="1:6">
      <c r="A8" t="s">
        <v>21</v>
      </c>
      <c r="B8" s="9">
        <f>VLOOKUP(B9, Wire, 1)</f>
        <v>0.27400000000000002</v>
      </c>
      <c r="C8" s="10" t="str">
        <f>VLOOKUP(B9, Wire, 2)</f>
        <v>32 swg coiled</v>
      </c>
      <c r="D8" s="11">
        <f>((B9-B8)/B9) * -1</f>
        <v>-4.1958041958041807E-2</v>
      </c>
      <c r="F8"/>
    </row>
    <row r="9" spans="1:6">
      <c r="A9" t="s">
        <v>17</v>
      </c>
      <c r="B9" s="17">
        <f>ROUND((E5/3), 3)</f>
        <v>0.28599999999999998</v>
      </c>
      <c r="C9" s="8"/>
      <c r="D9" s="12">
        <f>MATCH(B9, Wire_diameter, 1)+ 1</f>
        <v>8</v>
      </c>
      <c r="F9"/>
    </row>
    <row r="10" spans="1:6">
      <c r="A10" t="s">
        <v>22</v>
      </c>
      <c r="B10" s="9">
        <f>INDEX(Wire,D9,1)</f>
        <v>0.29499999999999998</v>
      </c>
      <c r="C10" s="7" t="str">
        <f>INDEX(Wire,D9,2)</f>
        <v>31 swg coiled</v>
      </c>
      <c r="D10" s="11">
        <f>((B10-B9)/B9)</f>
        <v>3.1468531468531499E-2</v>
      </c>
      <c r="F10"/>
    </row>
    <row r="12" spans="1:6">
      <c r="A12" s="14" t="s">
        <v>55</v>
      </c>
    </row>
    <row r="13" spans="1:6">
      <c r="A13" t="s">
        <v>59</v>
      </c>
    </row>
    <row r="14" spans="1:6">
      <c r="A14" t="s">
        <v>56</v>
      </c>
    </row>
    <row r="15" spans="1:6">
      <c r="A15" t="s">
        <v>57</v>
      </c>
    </row>
  </sheetData>
  <dataValidations count="3">
    <dataValidation type="list" allowBlank="1" showInputMessage="1" showErrorMessage="1" sqref="B4">
      <formula1>SWG_Code</formula1>
    </dataValidation>
    <dataValidation type="list" allowBlank="1" showInputMessage="1" showErrorMessage="1" sqref="B3">
      <formula1>Whole_inches</formula1>
    </dataValidation>
    <dataValidation type="list" allowBlank="1" showInputMessage="1" showErrorMessage="1" sqref="C3">
      <formula1>Fraction_Lookup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zoomScale="287" zoomScaleNormal="287" workbookViewId="0">
      <selection activeCell="B3" sqref="B3"/>
    </sheetView>
  </sheetViews>
  <sheetFormatPr defaultRowHeight="15"/>
  <cols>
    <col min="1" max="1" width="27" bestFit="1" customWidth="1"/>
    <col min="2" max="2" width="14.7109375" style="7" customWidth="1"/>
    <col min="3" max="3" width="16.7109375" style="7" customWidth="1"/>
    <col min="4" max="5" width="14.7109375" style="7" customWidth="1"/>
  </cols>
  <sheetData>
    <row r="1" spans="1:5">
      <c r="A1" s="8" t="s">
        <v>16</v>
      </c>
      <c r="B1" s="7" t="s">
        <v>6</v>
      </c>
    </row>
    <row r="2" spans="1:5">
      <c r="B2" s="7" t="s">
        <v>18</v>
      </c>
    </row>
    <row r="3" spans="1:5">
      <c r="A3" t="s">
        <v>17</v>
      </c>
      <c r="B3" s="16">
        <v>1.234</v>
      </c>
    </row>
    <row r="5" spans="1:5">
      <c r="A5" s="8" t="s">
        <v>19</v>
      </c>
      <c r="B5" s="7" t="s">
        <v>20</v>
      </c>
      <c r="C5" s="7" t="s">
        <v>24</v>
      </c>
      <c r="D5" s="7" t="s">
        <v>23</v>
      </c>
      <c r="E5"/>
    </row>
    <row r="6" spans="1:5">
      <c r="A6" t="s">
        <v>21</v>
      </c>
      <c r="B6" s="9">
        <f>VLOOKUP(B7, Wire, 1)</f>
        <v>0.4</v>
      </c>
      <c r="C6" s="10" t="str">
        <f>VLOOKUP(B7, Wire, 2)</f>
        <v>0.4 mm straight</v>
      </c>
      <c r="D6" s="11">
        <f>((B7-B6)/B7) * -1</f>
        <v>-2.6763990267639794E-2</v>
      </c>
      <c r="E6"/>
    </row>
    <row r="7" spans="1:5">
      <c r="A7" t="s">
        <v>17</v>
      </c>
      <c r="B7" s="17">
        <f>ROUND((B3/3), 3)</f>
        <v>0.41099999999999998</v>
      </c>
      <c r="C7" s="8"/>
      <c r="D7" s="12">
        <f>MATCH(B7, Wire_diameter, 1)+ 1</f>
        <v>15</v>
      </c>
      <c r="E7"/>
    </row>
    <row r="8" spans="1:5">
      <c r="A8" t="s">
        <v>22</v>
      </c>
      <c r="B8" s="9">
        <f>INDEX(Wire,D7,1)</f>
        <v>0.41699999999999998</v>
      </c>
      <c r="C8" s="7" t="str">
        <f>INDEX(Wire,D7,2)</f>
        <v>27 swg coiled</v>
      </c>
      <c r="D8" s="11">
        <f>((B8-B7)/B7)</f>
        <v>1.4598540145985415E-2</v>
      </c>
      <c r="E8"/>
    </row>
    <row r="10" spans="1:5">
      <c r="A10" s="14" t="s">
        <v>55</v>
      </c>
    </row>
    <row r="11" spans="1:5">
      <c r="A11" t="s">
        <v>60</v>
      </c>
    </row>
    <row r="12" spans="1:5">
      <c r="A12" t="s">
        <v>56</v>
      </c>
    </row>
    <row r="13" spans="1:5">
      <c r="A13" t="s">
        <v>57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B3" sqref="B3"/>
    </sheetView>
  </sheetViews>
  <sheetFormatPr defaultRowHeight="15"/>
  <cols>
    <col min="1" max="1" width="8.7109375" style="4" customWidth="1"/>
    <col min="2" max="3" width="8.7109375" style="5" customWidth="1"/>
    <col min="4" max="4" width="9.140625" style="5"/>
    <col min="5" max="7" width="9.140625" style="4"/>
    <col min="8" max="8" width="9.140625" style="5"/>
    <col min="9" max="9" width="15.7109375" style="4" customWidth="1"/>
    <col min="10" max="10" width="22.5703125" style="4" customWidth="1"/>
    <col min="11" max="16384" width="9.140625" style="5"/>
  </cols>
  <sheetData>
    <row r="1" spans="1:10" s="3" customFormat="1" ht="30">
      <c r="A1" s="1" t="s">
        <v>15</v>
      </c>
      <c r="B1" s="1" t="s">
        <v>5</v>
      </c>
      <c r="C1" s="2" t="s">
        <v>6</v>
      </c>
      <c r="E1" s="1" t="s">
        <v>2</v>
      </c>
      <c r="F1" s="2" t="s">
        <v>3</v>
      </c>
      <c r="G1" s="1" t="s">
        <v>4</v>
      </c>
      <c r="I1" s="1" t="s">
        <v>0</v>
      </c>
      <c r="J1" s="2" t="s">
        <v>1</v>
      </c>
    </row>
    <row r="2" spans="1:10">
      <c r="A2" s="4">
        <v>0</v>
      </c>
      <c r="B2" s="4">
        <v>0</v>
      </c>
      <c r="C2" s="4">
        <v>0</v>
      </c>
      <c r="E2" s="4">
        <v>0</v>
      </c>
      <c r="F2" s="6">
        <v>0.32400000000000001</v>
      </c>
      <c r="G2" s="6">
        <v>8.23</v>
      </c>
      <c r="I2" s="6">
        <v>0.112</v>
      </c>
      <c r="J2" s="13" t="s">
        <v>26</v>
      </c>
    </row>
    <row r="3" spans="1:10">
      <c r="A3" s="4">
        <v>1</v>
      </c>
      <c r="B3" s="13" t="s">
        <v>7</v>
      </c>
      <c r="C3" s="4">
        <v>0.125</v>
      </c>
      <c r="E3" s="4">
        <v>1</v>
      </c>
      <c r="F3" s="6">
        <v>0.3</v>
      </c>
      <c r="G3" s="6">
        <v>7.62</v>
      </c>
      <c r="I3" s="6">
        <v>0.127</v>
      </c>
      <c r="J3" s="13" t="s">
        <v>27</v>
      </c>
    </row>
    <row r="4" spans="1:10">
      <c r="A4" s="4">
        <v>2</v>
      </c>
      <c r="B4" s="4" t="s">
        <v>11</v>
      </c>
      <c r="C4" s="4">
        <v>0.25</v>
      </c>
      <c r="E4" s="4">
        <v>2</v>
      </c>
      <c r="F4" s="6">
        <v>0.27600000000000002</v>
      </c>
      <c r="G4" s="6">
        <v>7.01</v>
      </c>
      <c r="I4" s="6">
        <v>0.152</v>
      </c>
      <c r="J4" s="13" t="s">
        <v>28</v>
      </c>
    </row>
    <row r="5" spans="1:10">
      <c r="A5" s="4">
        <v>3</v>
      </c>
      <c r="B5" s="4" t="s">
        <v>8</v>
      </c>
      <c r="C5" s="4">
        <v>0.375</v>
      </c>
      <c r="E5" s="4">
        <v>3</v>
      </c>
      <c r="F5" s="6">
        <v>0.252</v>
      </c>
      <c r="G5" s="6">
        <v>6.4009999999999998</v>
      </c>
      <c r="I5" s="6">
        <v>0.193</v>
      </c>
      <c r="J5" s="13" t="s">
        <v>29</v>
      </c>
    </row>
    <row r="6" spans="1:10">
      <c r="A6" s="4">
        <v>4</v>
      </c>
      <c r="B6" s="4" t="s">
        <v>12</v>
      </c>
      <c r="C6" s="4">
        <v>0.5</v>
      </c>
      <c r="E6" s="4">
        <v>4</v>
      </c>
      <c r="F6" s="6">
        <v>0.23200000000000001</v>
      </c>
      <c r="G6" s="6">
        <v>5.8929999999999998</v>
      </c>
      <c r="I6" s="6">
        <v>0.23400000000000001</v>
      </c>
      <c r="J6" s="13" t="s">
        <v>30</v>
      </c>
    </row>
    <row r="7" spans="1:10">
      <c r="B7" s="4" t="s">
        <v>9</v>
      </c>
      <c r="C7" s="4">
        <v>0.625</v>
      </c>
      <c r="E7" s="4">
        <v>5</v>
      </c>
      <c r="F7" s="6">
        <v>0.21199999999999999</v>
      </c>
      <c r="G7" s="6">
        <v>5.3849999999999998</v>
      </c>
      <c r="I7" s="6">
        <v>0.254</v>
      </c>
      <c r="J7" s="13" t="s">
        <v>31</v>
      </c>
    </row>
    <row r="8" spans="1:10">
      <c r="B8" s="4" t="s">
        <v>13</v>
      </c>
      <c r="C8" s="4">
        <v>0.75</v>
      </c>
      <c r="E8" s="4">
        <v>6</v>
      </c>
      <c r="F8" s="6">
        <v>0.192</v>
      </c>
      <c r="G8" s="6">
        <v>4.8769999999999998</v>
      </c>
      <c r="I8" s="6">
        <v>0.27400000000000002</v>
      </c>
      <c r="J8" s="13" t="s">
        <v>25</v>
      </c>
    </row>
    <row r="9" spans="1:10">
      <c r="B9" s="13" t="s">
        <v>10</v>
      </c>
      <c r="C9" s="4">
        <v>0.875</v>
      </c>
      <c r="E9" s="4">
        <v>7</v>
      </c>
      <c r="F9" s="4">
        <v>0.17599999999999999</v>
      </c>
      <c r="G9" s="4">
        <v>4.47</v>
      </c>
      <c r="I9" s="4">
        <v>0.29499999999999998</v>
      </c>
      <c r="J9" s="13" t="s">
        <v>32</v>
      </c>
    </row>
    <row r="10" spans="1:10">
      <c r="E10" s="4">
        <v>8</v>
      </c>
      <c r="F10" s="6">
        <v>0.16</v>
      </c>
      <c r="G10" s="6">
        <v>4.0640000000000001</v>
      </c>
      <c r="I10" s="6">
        <v>0.31</v>
      </c>
      <c r="J10" s="13" t="s">
        <v>33</v>
      </c>
    </row>
    <row r="11" spans="1:10">
      <c r="E11" s="4">
        <v>9</v>
      </c>
      <c r="F11" s="6">
        <v>0.14399999999999999</v>
      </c>
      <c r="G11" s="6">
        <v>3.6579999999999999</v>
      </c>
      <c r="I11" s="6">
        <v>0.315</v>
      </c>
      <c r="J11" s="13" t="s">
        <v>34</v>
      </c>
    </row>
    <row r="12" spans="1:10">
      <c r="E12" s="4">
        <v>10</v>
      </c>
      <c r="F12" s="6">
        <v>0.128</v>
      </c>
      <c r="G12" s="6">
        <v>3.2509999999999999</v>
      </c>
      <c r="I12" s="6">
        <v>0.35</v>
      </c>
      <c r="J12" s="4" t="s">
        <v>41</v>
      </c>
    </row>
    <row r="13" spans="1:10">
      <c r="E13" s="4">
        <v>11</v>
      </c>
      <c r="F13" s="6">
        <v>0.11600000000000001</v>
      </c>
      <c r="G13" s="6">
        <v>2.9460000000000002</v>
      </c>
      <c r="I13" s="6">
        <v>0.37</v>
      </c>
      <c r="J13" s="13" t="s">
        <v>51</v>
      </c>
    </row>
    <row r="14" spans="1:10">
      <c r="E14" s="4">
        <v>12</v>
      </c>
      <c r="F14" s="6">
        <v>0.104</v>
      </c>
      <c r="G14" s="6">
        <v>2.6419999999999999</v>
      </c>
      <c r="I14" s="6">
        <v>0.378</v>
      </c>
      <c r="J14" s="13" t="s">
        <v>35</v>
      </c>
    </row>
    <row r="15" spans="1:10">
      <c r="E15" s="4">
        <v>13</v>
      </c>
      <c r="F15" s="4">
        <v>9.1999999999999998E-2</v>
      </c>
      <c r="G15" s="4">
        <v>2.3370000000000002</v>
      </c>
      <c r="I15" s="6">
        <v>0.4</v>
      </c>
      <c r="J15" s="4" t="s">
        <v>42</v>
      </c>
    </row>
    <row r="16" spans="1:10">
      <c r="E16" s="4">
        <v>14</v>
      </c>
      <c r="F16" s="6">
        <v>0.08</v>
      </c>
      <c r="G16" s="6">
        <v>2.032</v>
      </c>
      <c r="I16" s="4">
        <v>0.41699999999999998</v>
      </c>
      <c r="J16" s="13" t="s">
        <v>38</v>
      </c>
    </row>
    <row r="17" spans="5:10">
      <c r="E17" s="4">
        <v>15</v>
      </c>
      <c r="F17" s="6">
        <v>7.1999999999999995E-2</v>
      </c>
      <c r="G17" s="6">
        <v>1.829</v>
      </c>
      <c r="I17" s="6">
        <v>0.45</v>
      </c>
      <c r="J17" s="4" t="s">
        <v>43</v>
      </c>
    </row>
    <row r="18" spans="5:10">
      <c r="E18" s="4">
        <v>16</v>
      </c>
      <c r="F18" s="4">
        <v>6.4000000000000001E-2</v>
      </c>
      <c r="G18" s="4">
        <v>1.6259999999999999</v>
      </c>
      <c r="I18" s="6">
        <v>0.5</v>
      </c>
      <c r="J18" s="4" t="s">
        <v>44</v>
      </c>
    </row>
    <row r="19" spans="5:10">
      <c r="E19" s="4">
        <v>17</v>
      </c>
      <c r="F19" s="4">
        <v>5.6000000000000001E-2</v>
      </c>
      <c r="G19" s="4">
        <v>1.4219999999999999</v>
      </c>
      <c r="I19" s="4">
        <v>0.50800000000000001</v>
      </c>
      <c r="J19" s="13" t="s">
        <v>39</v>
      </c>
    </row>
    <row r="20" spans="5:10">
      <c r="E20" s="4">
        <v>18</v>
      </c>
      <c r="F20" s="6">
        <v>4.8000000000000001E-2</v>
      </c>
      <c r="G20" s="6">
        <v>1.2190000000000001</v>
      </c>
      <c r="I20" s="4">
        <v>0.55900000000000005</v>
      </c>
      <c r="J20" s="13" t="s">
        <v>40</v>
      </c>
    </row>
    <row r="21" spans="5:10">
      <c r="E21" s="4">
        <v>19</v>
      </c>
      <c r="F21" s="6">
        <v>0.04</v>
      </c>
      <c r="G21" s="6">
        <v>1.016</v>
      </c>
      <c r="I21" s="6">
        <v>0.6</v>
      </c>
      <c r="J21" s="4" t="s">
        <v>45</v>
      </c>
    </row>
    <row r="22" spans="5:10">
      <c r="E22" s="4">
        <v>20</v>
      </c>
      <c r="F22" s="4">
        <v>3.5999999999999997E-2</v>
      </c>
      <c r="G22" s="4">
        <v>0.91400000000000003</v>
      </c>
      <c r="I22" s="6">
        <v>0.7</v>
      </c>
      <c r="J22" s="4" t="s">
        <v>46</v>
      </c>
    </row>
    <row r="23" spans="5:10">
      <c r="E23" s="4">
        <v>21</v>
      </c>
      <c r="F23" s="6">
        <v>3.2000000000000001E-2</v>
      </c>
      <c r="G23" s="6">
        <v>0.81299999999999994</v>
      </c>
      <c r="I23" s="4">
        <v>0.71099999999999997</v>
      </c>
      <c r="J23" s="13" t="s">
        <v>37</v>
      </c>
    </row>
    <row r="24" spans="5:10">
      <c r="E24" s="4">
        <v>22</v>
      </c>
      <c r="F24" s="6">
        <v>2.8000000000000001E-2</v>
      </c>
      <c r="G24" s="6">
        <v>0.71099999999999997</v>
      </c>
      <c r="I24" s="6">
        <v>0.8</v>
      </c>
      <c r="J24" s="4" t="s">
        <v>47</v>
      </c>
    </row>
    <row r="25" spans="5:10">
      <c r="E25" s="4">
        <v>23</v>
      </c>
      <c r="F25" s="6">
        <v>2.4E-2</v>
      </c>
      <c r="G25" s="6">
        <v>0.61</v>
      </c>
      <c r="I25" s="6">
        <v>0.9</v>
      </c>
      <c r="J25" s="4" t="s">
        <v>48</v>
      </c>
    </row>
    <row r="26" spans="5:10">
      <c r="E26" s="4">
        <v>24</v>
      </c>
      <c r="F26" s="6">
        <v>2.1999999999999999E-2</v>
      </c>
      <c r="G26" s="6">
        <v>0.55900000000000005</v>
      </c>
      <c r="I26" s="6">
        <v>0.91400000000000003</v>
      </c>
      <c r="J26" s="13" t="s">
        <v>36</v>
      </c>
    </row>
    <row r="27" spans="5:10">
      <c r="E27" s="4">
        <v>25</v>
      </c>
      <c r="F27" s="6">
        <v>0.02</v>
      </c>
      <c r="G27" s="6">
        <v>0.50800000000000001</v>
      </c>
      <c r="I27" s="6">
        <v>1</v>
      </c>
      <c r="J27" s="4" t="s">
        <v>49</v>
      </c>
    </row>
    <row r="28" spans="5:10">
      <c r="I28" s="6">
        <v>1.2</v>
      </c>
      <c r="J28" s="4" t="s">
        <v>50</v>
      </c>
    </row>
    <row r="29" spans="5:10">
      <c r="I29" s="6">
        <v>1.5</v>
      </c>
      <c r="J29" s="13" t="s">
        <v>52</v>
      </c>
    </row>
    <row r="30" spans="5:10">
      <c r="I30" s="6">
        <v>1.58</v>
      </c>
      <c r="J30" s="13" t="s">
        <v>53</v>
      </c>
    </row>
    <row r="31" spans="5:10">
      <c r="I31" s="6">
        <v>2</v>
      </c>
      <c r="J31" s="13" t="s">
        <v>54</v>
      </c>
    </row>
  </sheetData>
  <sortState ref="B2:C9">
    <sortCondition ref="C2:C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GA Drawing Pipe</vt:lpstr>
      <vt:lpstr>Known external dimension</vt:lpstr>
      <vt:lpstr>Static Data</vt:lpstr>
      <vt:lpstr>Fraction</vt:lpstr>
      <vt:lpstr>Fraction_Lookup</vt:lpstr>
      <vt:lpstr>SWG</vt:lpstr>
      <vt:lpstr>SWG_Code</vt:lpstr>
      <vt:lpstr>Whole_inches</vt:lpstr>
      <vt:lpstr>Wire</vt:lpstr>
      <vt:lpstr>Wire_diameter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2020-03-11T09:56:03Z</dcterms:created>
  <dcterms:modified xsi:type="dcterms:W3CDTF">2020-03-14T15:39:02Z</dcterms:modified>
</cp:coreProperties>
</file>